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<sst xmlns="http://schemas.openxmlformats.org/spreadsheetml/2006/main" count="53" uniqueCount="48">
  <si>
    <t>Revenue</t>
  </si>
  <si>
    <t>Expenses</t>
  </si>
  <si>
    <t>Football</t>
  </si>
  <si>
    <t>General</t>
  </si>
  <si>
    <t xml:space="preserve"> </t>
  </si>
  <si>
    <t>Dues</t>
  </si>
  <si>
    <t>Volleyball</t>
  </si>
  <si>
    <t>Golf</t>
  </si>
  <si>
    <t>Soccer</t>
  </si>
  <si>
    <t>Mens</t>
  </si>
  <si>
    <t>Basketball</t>
  </si>
  <si>
    <t>Womens</t>
  </si>
  <si>
    <t>Wrestling</t>
  </si>
  <si>
    <t>Baseball</t>
  </si>
  <si>
    <t>Softballl</t>
  </si>
  <si>
    <t>Assembly</t>
  </si>
  <si>
    <t>Digital</t>
  </si>
  <si>
    <t>Media</t>
  </si>
  <si>
    <t>Clay</t>
  </si>
  <si>
    <t>Target</t>
  </si>
  <si>
    <t xml:space="preserve">Misc. </t>
  </si>
  <si>
    <t>Rev</t>
  </si>
  <si>
    <t>TOTAL</t>
  </si>
  <si>
    <t>Salary</t>
  </si>
  <si>
    <t>Fringe</t>
  </si>
  <si>
    <t>Exp Reimb</t>
  </si>
  <si>
    <t>Supplies</t>
  </si>
  <si>
    <t>Priv Mileage</t>
  </si>
  <si>
    <t>Travel Exp</t>
  </si>
  <si>
    <t>Registration</t>
  </si>
  <si>
    <t>Total Expenses</t>
  </si>
  <si>
    <t>Profit/Loss</t>
  </si>
  <si>
    <t>Cash Balance</t>
  </si>
  <si>
    <t xml:space="preserve">   Beginning</t>
  </si>
  <si>
    <t xml:space="preserve">   + Revenue</t>
  </si>
  <si>
    <t xml:space="preserve">   - Expenses</t>
  </si>
  <si>
    <t xml:space="preserve">   Ending Balance</t>
  </si>
  <si>
    <t>Other Printing</t>
  </si>
  <si>
    <t>Prizes &amp; Awards</t>
  </si>
  <si>
    <t>Transferred In</t>
  </si>
  <si>
    <t>2022 MCAC Summary</t>
  </si>
  <si>
    <t>Postage</t>
  </si>
  <si>
    <t>Student Activities</t>
  </si>
  <si>
    <t>Other Purchased Services</t>
  </si>
  <si>
    <t>Misc</t>
  </si>
  <si>
    <t>Ticket Sales</t>
  </si>
  <si>
    <t>Student Travel</t>
  </si>
  <si>
    <t>Public Speakers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</si>
</sst>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 val="single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 val="single"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66FFCC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" fontId="2" fillId="0" borderId="0" xfId="0" applyNumberFormat="1" applyFont="1"/>
    <xf numFmtId="4" fontId="0" fillId="0" borderId="0" xfId="0" applyNumberFormat="1"/>
    <xf numFmtId="0" fontId="4" fillId="0" borderId="0" xfId="0" applyFont="1"/>
    <xf numFmtId="4" fontId="0" fillId="0" borderId="5" xfId="0" applyNumberFormat="1" applyBorder="1"/>
    <xf numFmtId="0" fontId="2" fillId="0" borderId="0" xfId="0" applyFont="1" applyFill="1" applyBorder="1" applyAlignment="1">
      <alignment horizontal="center"/>
    </xf>
    <xf numFmtId="0" fontId="5" fillId="0" borderId="0" xfId="0" applyFont="1"/>
    <xf numFmtId="4" fontId="2" fillId="0" borderId="5" xfId="0" applyNumberFormat="1" applyFont="1" applyBorder="1"/>
    <xf numFmtId="164" fontId="2" fillId="0" borderId="6" xfId="0" applyNumberFormat="1" applyFont="1" applyBorder="1"/>
    <xf numFmtId="0" fontId="6" fillId="0" borderId="0" xfId="0" applyFont="1"/>
    <xf numFmtId="0" fontId="3" fillId="3" borderId="7" xfId="0" applyFont="1" applyFill="1" applyBorder="1"/>
    <xf numFmtId="0" fontId="3" fillId="3" borderId="8" xfId="0" applyFont="1" applyFill="1" applyBorder="1"/>
    <xf numFmtId="4" fontId="3" fillId="3" borderId="9" xfId="0" applyNumberFormat="1" applyFont="1" applyFill="1" applyBorder="1"/>
    <xf numFmtId="0" fontId="3" fillId="3" borderId="10" xfId="0" applyFont="1" applyFill="1" applyBorder="1"/>
    <xf numFmtId="0" fontId="3" fillId="3" borderId="0" xfId="0" applyFont="1" applyFill="1" applyBorder="1"/>
    <xf numFmtId="4" fontId="3" fillId="3" borderId="11" xfId="0" applyNumberFormat="1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4" fontId="3" fillId="3" borderId="14" xfId="0" applyNumberFormat="1" applyFont="1" applyFill="1" applyBorder="1"/>
    <xf numFmtId="4" fontId="7" fillId="0" borderId="0" xfId="0" applyNumberFormat="1" applyFont="1"/>
    <xf numFmtId="0" fontId="8" fillId="0" borderId="0" xfId="0" applyFont="1"/>
    <xf numFmtId="4" fontId="8" fillId="0" borderId="0" xfId="0" applyNumberFormat="1" applyFont="1"/>
    <xf numFmtId="4" fontId="9" fillId="0" borderId="0" xfId="0" applyNumberFormat="1" applyFont="1" applyBorder="1"/>
    <xf numFmtId="0" fontId="9" fillId="0" borderId="0" xfId="0" applyFont="1"/>
    <xf numFmtId="164" fontId="2" fillId="0" borderId="6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E9BC-1022-4873-929E-5524D86258B4}">
  <dimension ref="A1:Q52"/>
  <sheetViews>
    <sheetView tabSelected="1" workbookViewId="0" topLeftCell="A3">
      <selection activeCell="G15" sqref="G15"/>
    </sheetView>
  </sheetViews>
  <sheetFormatPr defaultColWidth="9.140625" defaultRowHeight="15"/>
  <cols>
    <col min="1" max="1" width="22.140625" style="0" bestFit="1" customWidth="1"/>
    <col min="2" max="2" width="1.421875" style="0" customWidth="1"/>
    <col min="3" max="3" width="10.8515625" style="0" bestFit="1" customWidth="1"/>
    <col min="4" max="5" width="9.8515625" style="0" bestFit="1" customWidth="1"/>
    <col min="6" max="7" width="8.8515625" style="0" bestFit="1" customWidth="1"/>
    <col min="8" max="9" width="9.8515625" style="0" bestFit="1" customWidth="1"/>
    <col min="10" max="10" width="8.8515625" style="0" bestFit="1" customWidth="1"/>
    <col min="11" max="12" width="9.8515625" style="0" bestFit="1" customWidth="1"/>
    <col min="13" max="13" width="9.421875" style="0" bestFit="1" customWidth="1"/>
    <col min="14" max="16" width="9.8515625" style="0" bestFit="1" customWidth="1"/>
    <col min="17" max="17" width="10.8515625" style="0" bestFit="1" customWidth="1"/>
  </cols>
  <sheetData>
    <row r="1" spans="1:16" ht="15.6">
      <c r="A1" s="1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"/>
      <c r="B3" s="1"/>
      <c r="C3" s="3">
        <v>570000</v>
      </c>
      <c r="D3" s="3">
        <v>570100</v>
      </c>
      <c r="E3" s="3">
        <v>570200</v>
      </c>
      <c r="F3" s="3">
        <v>570300</v>
      </c>
      <c r="G3" s="3">
        <v>570400</v>
      </c>
      <c r="H3" s="3">
        <v>570500</v>
      </c>
      <c r="I3" s="3">
        <v>570600</v>
      </c>
      <c r="J3" s="3">
        <v>570700</v>
      </c>
      <c r="K3" s="3">
        <v>570800</v>
      </c>
      <c r="L3" s="3">
        <v>571100</v>
      </c>
      <c r="M3" s="3">
        <v>571400</v>
      </c>
      <c r="N3" s="3">
        <v>571500</v>
      </c>
      <c r="O3" s="3">
        <v>571600</v>
      </c>
      <c r="P3" s="3">
        <v>571800</v>
      </c>
    </row>
    <row r="4" spans="1:16" ht="15">
      <c r="A4" s="1"/>
      <c r="B4" s="1"/>
      <c r="C4" s="4"/>
      <c r="D4" s="4"/>
      <c r="E4" s="4"/>
      <c r="F4" s="4"/>
      <c r="G4" s="4"/>
      <c r="H4" s="4" t="s">
        <v>9</v>
      </c>
      <c r="I4" s="4" t="s">
        <v>11</v>
      </c>
      <c r="J4" s="4"/>
      <c r="K4" s="4"/>
      <c r="L4" s="4"/>
      <c r="M4" s="4" t="s">
        <v>3</v>
      </c>
      <c r="N4" s="4" t="s">
        <v>16</v>
      </c>
      <c r="O4" s="4" t="s">
        <v>18</v>
      </c>
      <c r="P4" s="4" t="s">
        <v>20</v>
      </c>
    </row>
    <row r="5" spans="1:17" ht="15">
      <c r="A5" s="8" t="s">
        <v>4</v>
      </c>
      <c r="B5" s="1" t="s">
        <v>4</v>
      </c>
      <c r="C5" s="5" t="s">
        <v>3</v>
      </c>
      <c r="D5" s="5" t="s">
        <v>2</v>
      </c>
      <c r="E5" s="5" t="s">
        <v>6</v>
      </c>
      <c r="F5" s="5" t="s">
        <v>7</v>
      </c>
      <c r="G5" s="5" t="s">
        <v>8</v>
      </c>
      <c r="H5" s="5" t="s">
        <v>10</v>
      </c>
      <c r="I5" s="5" t="s">
        <v>10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17</v>
      </c>
      <c r="O5" s="5" t="s">
        <v>19</v>
      </c>
      <c r="P5" s="5" t="s">
        <v>21</v>
      </c>
      <c r="Q5" s="2" t="s">
        <v>22</v>
      </c>
    </row>
    <row r="6" spans="1:17" ht="15">
      <c r="A6" s="8"/>
      <c r="B6" s="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5.6">
      <c r="A7" s="14" t="s">
        <v>0</v>
      </c>
      <c r="B7" s="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28" customFormat="1" ht="15">
      <c r="A8" s="25" t="s">
        <v>5</v>
      </c>
      <c r="B8" s="25"/>
      <c r="C8" s="26">
        <v>45100</v>
      </c>
      <c r="D8" s="26">
        <v>6650</v>
      </c>
      <c r="E8" s="26">
        <v>17100</v>
      </c>
      <c r="F8" s="26">
        <v>2800</v>
      </c>
      <c r="G8" s="26">
        <v>3600</v>
      </c>
      <c r="H8" s="26">
        <v>15200</v>
      </c>
      <c r="I8" s="26">
        <v>15200</v>
      </c>
      <c r="J8" s="26">
        <v>2000</v>
      </c>
      <c r="K8" s="26">
        <v>16150</v>
      </c>
      <c r="L8" s="26">
        <v>13300</v>
      </c>
      <c r="M8" s="26">
        <v>0</v>
      </c>
      <c r="N8" s="26">
        <v>5200</v>
      </c>
      <c r="O8" s="26">
        <v>6800</v>
      </c>
      <c r="P8" s="26">
        <v>0</v>
      </c>
      <c r="Q8" s="27">
        <f>SUM(C8:P8)</f>
        <v>149100</v>
      </c>
    </row>
    <row r="9" spans="1:17" s="28" customFormat="1" ht="15">
      <c r="A9" s="25" t="s">
        <v>45</v>
      </c>
      <c r="B9" s="25"/>
      <c r="C9" s="26">
        <v>0</v>
      </c>
      <c r="D9" s="26">
        <v>3805.78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12285</v>
      </c>
      <c r="P9" s="26">
        <v>0</v>
      </c>
      <c r="Q9" s="27">
        <f aca="true" t="shared" si="0" ref="Q9">SUM(C9:P9)</f>
        <v>16090.78</v>
      </c>
    </row>
    <row r="10" spans="1:17" s="28" customFormat="1" ht="15">
      <c r="A10" s="25" t="s">
        <v>39</v>
      </c>
      <c r="B10" s="25"/>
      <c r="C10" s="26">
        <v>1673.23</v>
      </c>
      <c r="D10" s="26">
        <v>14589.89</v>
      </c>
      <c r="E10" s="26">
        <v>29957.96</v>
      </c>
      <c r="F10" s="26">
        <v>5749.97</v>
      </c>
      <c r="G10" s="26">
        <v>4871.96</v>
      </c>
      <c r="H10" s="26">
        <v>29795.46</v>
      </c>
      <c r="I10" s="26">
        <v>29277.67</v>
      </c>
      <c r="J10" s="26">
        <v>2963.38</v>
      </c>
      <c r="K10" s="26">
        <v>22972.29</v>
      </c>
      <c r="L10" s="26">
        <v>23422.59</v>
      </c>
      <c r="M10" s="26">
        <v>-1159.77</v>
      </c>
      <c r="N10" s="26">
        <v>9500</v>
      </c>
      <c r="O10" s="26">
        <v>10826.78</v>
      </c>
      <c r="P10" s="26">
        <v>10000</v>
      </c>
      <c r="Q10" s="27">
        <f>SUM(C10:P10)</f>
        <v>194441.41</v>
      </c>
    </row>
    <row r="11" spans="1:17" s="28" customFormat="1" ht="15">
      <c r="A11" s="25" t="s">
        <v>44</v>
      </c>
      <c r="B11" s="25"/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1500</v>
      </c>
      <c r="Q11" s="27">
        <f>SUM(C11:P11)</f>
        <v>1500</v>
      </c>
    </row>
    <row r="12" spans="1:17" ht="15.6">
      <c r="A12" s="14" t="s">
        <v>1</v>
      </c>
      <c r="B12" s="1"/>
      <c r="C12" s="2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1:17" ht="15">
      <c r="A13" s="1" t="s">
        <v>23</v>
      </c>
      <c r="B13" s="1"/>
      <c r="C13" s="6">
        <v>63636.32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7">
        <f>SUM(C13:P13)</f>
        <v>63636.32</v>
      </c>
    </row>
    <row r="14" spans="1:17" ht="15">
      <c r="A14" s="1" t="s">
        <v>24</v>
      </c>
      <c r="B14" s="1"/>
      <c r="C14" s="6">
        <v>24251.18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7">
        <f aca="true" t="shared" si="1" ref="Q14:Q26">SUM(C14:P14)</f>
        <v>24251.18</v>
      </c>
    </row>
    <row r="15" spans="1:17" ht="15">
      <c r="A15" s="1" t="s">
        <v>43</v>
      </c>
      <c r="B15" s="1"/>
      <c r="C15" s="6"/>
      <c r="D15" s="6">
        <v>2200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7">
        <f t="shared" si="1"/>
        <v>2200</v>
      </c>
    </row>
    <row r="16" spans="1:17" ht="15">
      <c r="A16" s="1" t="s">
        <v>47</v>
      </c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>
        <v>200</v>
      </c>
      <c r="P16" s="6"/>
      <c r="Q16" s="7">
        <f t="shared" si="1"/>
        <v>200</v>
      </c>
    </row>
    <row r="17" spans="1:17" ht="15">
      <c r="A17" s="1" t="s">
        <v>25</v>
      </c>
      <c r="B17" s="1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7">
        <f t="shared" si="1"/>
        <v>0</v>
      </c>
    </row>
    <row r="18" spans="1:17" ht="15">
      <c r="A18" s="1" t="s">
        <v>37</v>
      </c>
      <c r="B18" s="1"/>
      <c r="C18" s="6">
        <v>386.7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7">
        <f t="shared" si="1"/>
        <v>386.7</v>
      </c>
    </row>
    <row r="19" spans="1:17" ht="15">
      <c r="A19" s="1" t="s">
        <v>41</v>
      </c>
      <c r="B19" s="1"/>
      <c r="C19" s="6">
        <v>147.71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>
        <f t="shared" si="1"/>
        <v>147.71</v>
      </c>
    </row>
    <row r="20" spans="1:17" ht="15">
      <c r="A20" s="1" t="s">
        <v>26</v>
      </c>
      <c r="B20" s="1"/>
      <c r="C20" s="6">
        <v>3600</v>
      </c>
      <c r="D20" s="6"/>
      <c r="E20" s="6"/>
      <c r="F20" s="6"/>
      <c r="G20" s="6"/>
      <c r="H20" s="6"/>
      <c r="I20" s="6"/>
      <c r="J20" s="6"/>
      <c r="K20" s="6"/>
      <c r="L20" s="6">
        <v>79</v>
      </c>
      <c r="M20" s="6"/>
      <c r="N20" s="6"/>
      <c r="O20" s="6"/>
      <c r="P20" s="6"/>
      <c r="Q20" s="7">
        <f t="shared" si="1"/>
        <v>3679</v>
      </c>
    </row>
    <row r="21" spans="1:17" ht="15">
      <c r="A21" s="1" t="s">
        <v>38</v>
      </c>
      <c r="B21" s="1"/>
      <c r="C21" s="6"/>
      <c r="D21" s="6">
        <v>128</v>
      </c>
      <c r="E21" s="6">
        <v>128</v>
      </c>
      <c r="F21" s="6"/>
      <c r="G21" s="6">
        <v>128</v>
      </c>
      <c r="H21" s="6">
        <v>256</v>
      </c>
      <c r="I21" s="6"/>
      <c r="J21" s="6">
        <v>256</v>
      </c>
      <c r="K21" s="6">
        <v>192</v>
      </c>
      <c r="L21" s="6">
        <v>128</v>
      </c>
      <c r="M21" s="6"/>
      <c r="N21" s="6"/>
      <c r="O21" s="6"/>
      <c r="P21" s="6"/>
      <c r="Q21" s="7">
        <f t="shared" si="1"/>
        <v>1216</v>
      </c>
    </row>
    <row r="22" spans="1:17" ht="15">
      <c r="A22" s="1" t="s">
        <v>27</v>
      </c>
      <c r="B22" s="1"/>
      <c r="C22" s="6">
        <v>536.96</v>
      </c>
      <c r="D22" s="6">
        <v>178.38</v>
      </c>
      <c r="E22" s="6">
        <v>98.12</v>
      </c>
      <c r="F22" s="6"/>
      <c r="G22" s="6">
        <v>112.89</v>
      </c>
      <c r="H22" s="6"/>
      <c r="I22" s="6"/>
      <c r="J22" s="6"/>
      <c r="K22" s="6"/>
      <c r="L22" s="6"/>
      <c r="M22" s="6"/>
      <c r="N22" s="6"/>
      <c r="O22" s="6"/>
      <c r="P22" s="6"/>
      <c r="Q22" s="7">
        <f t="shared" si="1"/>
        <v>926.35</v>
      </c>
    </row>
    <row r="23" spans="1:17" ht="15">
      <c r="A23" s="1" t="s">
        <v>28</v>
      </c>
      <c r="B23" s="1" t="s">
        <v>4</v>
      </c>
      <c r="C23" s="6">
        <v>281.91</v>
      </c>
      <c r="D23" s="6">
        <v>1011.15</v>
      </c>
      <c r="E23" s="6">
        <v>182.03</v>
      </c>
      <c r="F23" s="6"/>
      <c r="G23" s="6">
        <v>11</v>
      </c>
      <c r="H23" s="6"/>
      <c r="I23" s="6"/>
      <c r="J23" s="6"/>
      <c r="K23" s="6"/>
      <c r="L23" s="6"/>
      <c r="M23" s="6"/>
      <c r="N23" s="6"/>
      <c r="O23" s="6">
        <v>272.67</v>
      </c>
      <c r="P23" s="6"/>
      <c r="Q23" s="7">
        <f t="shared" si="1"/>
        <v>1758.76</v>
      </c>
    </row>
    <row r="24" spans="1:17" ht="15">
      <c r="A24" s="1" t="s">
        <v>46</v>
      </c>
      <c r="B24" s="1"/>
      <c r="C24" s="6"/>
      <c r="D24" s="6">
        <v>200</v>
      </c>
      <c r="E24" s="6">
        <v>600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7">
        <f t="shared" si="1"/>
        <v>800</v>
      </c>
    </row>
    <row r="25" spans="1:17" ht="15">
      <c r="A25" s="1" t="s">
        <v>29</v>
      </c>
      <c r="B25" s="1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>
        <f t="shared" si="1"/>
        <v>0</v>
      </c>
    </row>
    <row r="26" spans="1:17" ht="15">
      <c r="A26" s="1" t="s">
        <v>42</v>
      </c>
      <c r="B26" s="1"/>
      <c r="C26" s="12"/>
      <c r="D26" s="12">
        <v>4321</v>
      </c>
      <c r="E26" s="12">
        <v>600</v>
      </c>
      <c r="F26" s="12"/>
      <c r="G26" s="12">
        <v>800</v>
      </c>
      <c r="H26" s="12"/>
      <c r="I26" s="12"/>
      <c r="J26" s="12"/>
      <c r="K26" s="12"/>
      <c r="L26" s="12"/>
      <c r="M26" s="12"/>
      <c r="N26" s="12"/>
      <c r="O26" s="12">
        <v>12192</v>
      </c>
      <c r="P26" s="12"/>
      <c r="Q26" s="9">
        <f t="shared" si="1"/>
        <v>17913</v>
      </c>
    </row>
    <row r="27" spans="1:17" ht="15">
      <c r="A27" s="1" t="s">
        <v>30</v>
      </c>
      <c r="B27" s="1"/>
      <c r="C27" s="6">
        <f aca="true" t="shared" si="2" ref="C27:Q27">SUM(C13:C26)</f>
        <v>92840.78000000001</v>
      </c>
      <c r="D27" s="6">
        <f t="shared" si="2"/>
        <v>8038.530000000001</v>
      </c>
      <c r="E27" s="6">
        <f t="shared" si="2"/>
        <v>1608.15</v>
      </c>
      <c r="F27" s="6">
        <f t="shared" si="2"/>
        <v>0</v>
      </c>
      <c r="G27" s="6">
        <f t="shared" si="2"/>
        <v>1051.8899999999999</v>
      </c>
      <c r="H27" s="6">
        <f t="shared" si="2"/>
        <v>256</v>
      </c>
      <c r="I27" s="6">
        <f t="shared" si="2"/>
        <v>0</v>
      </c>
      <c r="J27" s="6">
        <f t="shared" si="2"/>
        <v>256</v>
      </c>
      <c r="K27" s="6">
        <f t="shared" si="2"/>
        <v>192</v>
      </c>
      <c r="L27" s="6">
        <f t="shared" si="2"/>
        <v>207</v>
      </c>
      <c r="M27" s="6">
        <f t="shared" si="2"/>
        <v>0</v>
      </c>
      <c r="N27" s="6">
        <f t="shared" si="2"/>
        <v>0</v>
      </c>
      <c r="O27" s="6">
        <f t="shared" si="2"/>
        <v>12664.67</v>
      </c>
      <c r="P27" s="6">
        <f t="shared" si="2"/>
        <v>0</v>
      </c>
      <c r="Q27" s="7">
        <f t="shared" si="2"/>
        <v>117115.02</v>
      </c>
    </row>
    <row r="28" spans="1:17" ht="15" thickBot="1">
      <c r="A28" s="1" t="s">
        <v>31</v>
      </c>
      <c r="B28" s="13">
        <f>SUM(B8+B9-B27)</f>
        <v>0</v>
      </c>
      <c r="C28" s="13">
        <f aca="true" t="shared" si="3" ref="C28:P28">SUM(C8+C9+C10-C27)</f>
        <v>-46067.55000000001</v>
      </c>
      <c r="D28" s="13">
        <f t="shared" si="3"/>
        <v>17007.14</v>
      </c>
      <c r="E28" s="13">
        <f t="shared" si="3"/>
        <v>45449.81</v>
      </c>
      <c r="F28" s="13">
        <f t="shared" si="3"/>
        <v>8549.970000000001</v>
      </c>
      <c r="G28" s="13">
        <f t="shared" si="3"/>
        <v>7420.07</v>
      </c>
      <c r="H28" s="13">
        <f t="shared" si="3"/>
        <v>44739.46</v>
      </c>
      <c r="I28" s="13">
        <f t="shared" si="3"/>
        <v>44477.67</v>
      </c>
      <c r="J28" s="29">
        <f t="shared" si="3"/>
        <v>4707.38</v>
      </c>
      <c r="K28" s="13">
        <f t="shared" si="3"/>
        <v>38930.29</v>
      </c>
      <c r="L28" s="13">
        <f t="shared" si="3"/>
        <v>36515.59</v>
      </c>
      <c r="M28" s="13">
        <f t="shared" si="3"/>
        <v>-1159.77</v>
      </c>
      <c r="N28" s="13">
        <f t="shared" si="3"/>
        <v>14700</v>
      </c>
      <c r="O28" s="13">
        <f t="shared" si="3"/>
        <v>17247.11</v>
      </c>
      <c r="P28" s="13">
        <f t="shared" si="3"/>
        <v>10000</v>
      </c>
      <c r="Q28" s="13">
        <f>SUM(Q8+Q9+Q10+Q11-Q27)</f>
        <v>244017.16999999998</v>
      </c>
    </row>
    <row r="29" spans="1:17" ht="15" thickTop="1">
      <c r="A29" s="1"/>
      <c r="B29" s="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7"/>
    </row>
    <row r="30" spans="1:17" ht="15" thickBot="1">
      <c r="A30" s="1"/>
      <c r="B30" s="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7"/>
    </row>
    <row r="31" spans="1:17" ht="15">
      <c r="A31" s="15" t="s">
        <v>32</v>
      </c>
      <c r="B31" s="16"/>
      <c r="C31" s="17"/>
      <c r="D31" s="6"/>
      <c r="E31" s="6"/>
      <c r="F31" s="6" t="s">
        <v>4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7"/>
    </row>
    <row r="32" spans="1:17" ht="15">
      <c r="A32" s="18" t="s">
        <v>33</v>
      </c>
      <c r="B32" s="19"/>
      <c r="C32" s="20">
        <f>Q10</f>
        <v>194441.41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7"/>
    </row>
    <row r="33" spans="1:17" ht="15">
      <c r="A33" s="18" t="s">
        <v>34</v>
      </c>
      <c r="B33" s="19"/>
      <c r="C33" s="20">
        <f>Q8+Q9+Q11</f>
        <v>166690.78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</row>
    <row r="34" spans="1:17" ht="15">
      <c r="A34" s="18" t="s">
        <v>35</v>
      </c>
      <c r="B34" s="19"/>
      <c r="C34" s="20">
        <f>Q27</f>
        <v>117115.02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</row>
    <row r="35" spans="1:17" ht="15" thickBot="1">
      <c r="A35" s="21" t="s">
        <v>36</v>
      </c>
      <c r="B35" s="22"/>
      <c r="C35" s="23">
        <f>SUM(C32+C33-C34)</f>
        <v>244017.16999999998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</row>
    <row r="36" spans="1:17" ht="15">
      <c r="A36" s="1"/>
      <c r="B36" s="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</row>
    <row r="37" spans="1:17" ht="15">
      <c r="A37" s="1"/>
      <c r="B37" s="1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</row>
    <row r="38" spans="1:17" ht="15">
      <c r="A38" s="1"/>
      <c r="B38" s="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</row>
    <row r="39" spans="1:17" ht="15">
      <c r="A39" s="1"/>
      <c r="B39" s="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</row>
    <row r="40" spans="1:17" ht="15">
      <c r="A40" s="1"/>
      <c r="B40" s="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</row>
    <row r="41" spans="1:1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printOptions/>
  <pageMargins left="0.2" right="0.2" top="0.5" bottom="0.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Northland Community and Technical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Bruggeman</dc:creator>
  <cp:keywords/>
  <dc:description/>
  <cp:lastModifiedBy>Kurt Kohler</cp:lastModifiedBy>
  <cp:lastPrinted>2020-04-23T19:23:27Z</cp:lastPrinted>
  <dcterms:created xsi:type="dcterms:W3CDTF">2020-04-23T18:40:27Z</dcterms:created>
  <dcterms:modified xsi:type="dcterms:W3CDTF">2023-03-20T19:53:06Z</dcterms:modified>
  <cp:category/>
  <cp:version/>
  <cp:contentType/>
  <cp:contentStatus/>
</cp:coreProperties>
</file>